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<sst xmlns="http://schemas.openxmlformats.org/spreadsheetml/2006/main" count="147" uniqueCount="147">
  <si>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</si>
  <si>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</si>
  <si>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</si>
  <si>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</si>
  <si>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</si>
  <si>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</si>
  <si>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</si>
  <si>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</si>
  <si>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</si>
  <si>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</si>
  <si>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</si>
  <si>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</si>
  <si>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</si>
  <si>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</si>
  <si>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</si>
  <si>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</si>
  <si>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</si>
  <si>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</si>
  <si>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</si>
  <si>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</si>
  <si>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</si>
  <si>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</si>
  <si>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</si>
  <si>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</si>
  <si>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</si>
  <si>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</si>
  <si>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</si>
  <si>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</si>
  <si>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</si>
  <si>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</si>
  <si>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</si>
  <si>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</si>
  <si>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</si>
  <si>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</si>
  <si>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</si>
  <si>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</si>
  <si>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</si>
  <si>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</si>
  <si>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</si>
  <si>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</si>
  <si>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</si>
  <si>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</si>
  <si>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</si>
  <si>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</si>
  <si>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</si>
  <si>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</si>
  <si>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</si>
  <si>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</si>
  <si>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</si>
  <si>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</si>
  <si>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</si>
  <si>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</si>
  <si>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</si>
  <si>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</si>
  <si>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</si>
  <si>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</si>
  <si>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</si>
  <si>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</si>
  <si>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</si>
  <si>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</si>
  <si>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</si>
  <si>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</si>
  <si>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</si>
  <si>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</si>
  <si>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</si>
  <si>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</si>
  <si>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</si>
  <si>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</si>
  <si>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</si>
  <si>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</si>
  <si>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</si>
  <si>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</si>
  <si>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</si>
  <si>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</si>
  <si>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</si>
  <si>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</si>
  <si>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</si>
  <si>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</si>
  <si>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</si>
  <si>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</si>
  <si>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</si>
  <si>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</si>
  <si>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</si>
  <si>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</si>
  <si>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</si>
  <si>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</si>
  <si>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</si>
  <si>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</si>
  <si>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</si>
  <si>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Обслуживание внутреннего государственного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</si>
  <si>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</si>
  <si>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</si>
  <si>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</si>
  <si>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</si>
  <si>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</si>
  <si>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</si>
  <si>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</si>
  <si>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</si>
  <si>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</si>
  <si>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</si>
  <si>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</si>
  <si>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</si>
  <si>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</si>
  <si>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</si>
  <si>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</si>
  <si>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</si>
  <si>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0501</t>
  </si>
  <si>
    <t>Жилищное хозяйство</t>
  </si>
  <si>
    <t>Другие вопросы в области физкультуры и спорта</t>
  </si>
  <si>
    <t>% исполнения за 2016 год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</si>
  <si>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</si>
  <si>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</si>
  <si>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</si>
  <si>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</si>
  <si>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</si>
  <si>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Другие вопросы в области жилищно-коммунального хозяйства</t>
  </si>
  <si>
    <t>отклонение (факт 2017-2016)</t>
  </si>
  <si>
    <t>% исполнения за 2017 год</t>
  </si>
  <si>
    <t>Уточненный план на 2017 год</t>
  </si>
  <si>
    <t>0102</t>
  </si>
  <si>
    <t>0200</t>
  </si>
  <si>
    <t>0204</t>
  </si>
  <si>
    <t>Национальная оборона</t>
  </si>
  <si>
    <t>Мюбилизационная подготовка экономики</t>
  </si>
  <si>
    <t>Функционирование высшего должностного лица субъекта Российской Федерации и муниципального образования</t>
  </si>
  <si>
    <t>0405</t>
  </si>
  <si>
    <t>Сельское хозяйство и рыболоводство</t>
  </si>
  <si>
    <t>0703</t>
  </si>
  <si>
    <t>Дополнительное образование детей</t>
  </si>
  <si>
    <t>Молодежная политика</t>
  </si>
  <si>
    <t>Дорожное хозяйство (дорожные фонды)</t>
  </si>
  <si>
    <t>гос. пошлина  за выдачу  разрешения на установку рекламной конструкции</t>
  </si>
  <si>
    <t>Доходы от сдачи в аренду имущества, находящегося в  муниципальной собственности, в т.ч.</t>
  </si>
  <si>
    <t>ДОХОДЫ ОТ ОКАЗАНИЯ ПЛАТНЫХ УСЛУГ (РАБОТ) И КОМПЕНСАЦИИ ЗАТРАТ ГОСУДАРСТВА</t>
  </si>
  <si>
    <t>Прочие доходы от компенсации затрат  бюджетов муниципальных районов</t>
  </si>
  <si>
    <t>Доходы от продажи земельных участков находящихся в собственности муниципальных районов</t>
  </si>
  <si>
    <t>Межбюджетные трансферты общего характера бюджетам бюджетной системы Российской Федерации</t>
  </si>
  <si>
    <t>Отчет об исполнении бюджета муниципального образования "Гагаринский район" Смоленской области за 9 месяцев 2017 года</t>
  </si>
  <si>
    <t>Исполнено за 9 месяцев 2017 года</t>
  </si>
  <si>
    <t>Исполнено за 9 месяцев 2016 года</t>
  </si>
  <si>
    <t>Обеспечение проведение выборов и референдумов</t>
  </si>
  <si>
    <t>0107</t>
  </si>
  <si>
    <t>0605</t>
  </si>
  <si>
    <t>Другие вопросы в области охраны окружающей среды</t>
  </si>
  <si>
    <t>Прочие безвозмедные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</si>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</sst>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B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0" fontId="38" fillId="0" borderId="2">
      <alignment horizontal="left" vertical="top" wrapTex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70" fontId="2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3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0" fontId="3" fillId="32" borderId="14" xfId="0" applyNumberFormat="1" applyFont="1" applyFill="1" applyBorder="1" applyAlignment="1">
      <alignment horizontal="center" vertical="top" wrapText="1"/>
    </xf>
    <xf numFmtId="3" fontId="1" fillId="32" borderId="14" xfId="0" applyNumberFormat="1" applyFont="1" applyFill="1" applyBorder="1" applyAlignment="1">
      <alignment vertical="top"/>
    </xf>
    <xf numFmtId="170" fontId="1" fillId="32" borderId="14" xfId="0" applyNumberFormat="1" applyFont="1" applyFill="1" applyBorder="1" applyAlignment="1">
      <alignment vertical="top"/>
    </xf>
    <xf numFmtId="170" fontId="2" fillId="32" borderId="12" xfId="0" applyNumberFormat="1" applyFont="1" applyFill="1" applyBorder="1" applyAlignment="1">
      <alignment horizontal="center" vertical="top" wrapText="1"/>
    </xf>
    <xf numFmtId="170" fontId="1" fillId="32" borderId="0" xfId="0" applyNumberFormat="1" applyFont="1" applyFill="1" applyAlignment="1">
      <alignment/>
    </xf>
    <xf numFmtId="170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 vertical="center" wrapText="1"/>
    </xf>
    <xf numFmtId="170" fontId="1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 horizontal="center" vertical="center" wrapText="1"/>
    </xf>
    <xf numFmtId="170" fontId="3" fillId="32" borderId="12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0" fontId="3" fillId="32" borderId="12" xfId="0" applyNumberFormat="1" applyFont="1" applyFill="1" applyBorder="1" applyAlignment="1">
      <alignment horizontal="center" vertical="center" wrapText="1"/>
    </xf>
    <xf numFmtId="170" fontId="2" fillId="34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70" fontId="2" fillId="34" borderId="12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top" wrapText="1"/>
    </xf>
    <xf numFmtId="170" fontId="5" fillId="33" borderId="12" xfId="0" applyNumberFormat="1" applyFont="1" applyFill="1" applyBorder="1" applyAlignment="1">
      <alignment horizontal="center" vertical="center" wrapText="1"/>
    </xf>
    <xf numFmtId="170" fontId="5" fillId="32" borderId="12" xfId="0" applyNumberFormat="1" applyFont="1" applyFill="1" applyBorder="1" applyAlignment="1">
      <alignment horizontal="center" vertical="center" wrapText="1"/>
    </xf>
    <xf numFmtId="170" fontId="1" fillId="34" borderId="12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1" fillId="35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0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70" fontId="2" fillId="35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0" fontId="5" fillId="36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170" fontId="3" fillId="36" borderId="12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left" vertical="top" wrapText="1"/>
    </xf>
    <xf numFmtId="170" fontId="2" fillId="0" borderId="12" xfId="0" applyNumberFormat="1" applyFont="1" applyFill="1" applyBorder="1" applyAlignment="1">
      <alignment horizontal="left" vertical="top" wrapText="1"/>
    </xf>
    <xf numFmtId="170" fontId="7" fillId="0" borderId="12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 wrapText="1"/>
    </xf>
    <xf numFmtId="0" fontId="56" fillId="0" borderId="2" xfId="34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170" fontId="3" fillId="36" borderId="12" xfId="0" applyNumberFormat="1" applyFont="1" applyFill="1" applyBorder="1" applyAlignment="1">
      <alignment horizontal="left" vertical="top" wrapText="1"/>
    </xf>
    <xf numFmtId="170" fontId="10" fillId="37" borderId="12" xfId="0" applyNumberFormat="1" applyFont="1" applyFill="1" applyBorder="1" applyAlignment="1">
      <alignment horizontal="left" vertical="top" wrapText="1"/>
    </xf>
    <xf numFmtId="3" fontId="10" fillId="37" borderId="12" xfId="0" applyNumberFormat="1" applyFont="1" applyFill="1" applyBorder="1" applyAlignment="1">
      <alignment horizontal="center" vertical="center" wrapText="1"/>
    </xf>
    <xf numFmtId="170" fontId="10" fillId="37" borderId="12" xfId="0" applyNumberFormat="1" applyFont="1" applyFill="1" applyBorder="1" applyAlignment="1">
      <alignment horizontal="center" vertical="center" wrapText="1"/>
    </xf>
    <xf numFmtId="170" fontId="3" fillId="37" borderId="12" xfId="0" applyNumberFormat="1" applyFont="1" applyFill="1" applyBorder="1" applyAlignment="1">
      <alignment horizontal="center" vertical="center" wrapText="1"/>
    </xf>
    <xf numFmtId="170" fontId="11" fillId="37" borderId="12" xfId="0" applyNumberFormat="1" applyFont="1" applyFill="1" applyBorder="1" applyAlignment="1">
      <alignment horizontal="center" vertical="center" wrapText="1"/>
    </xf>
    <xf numFmtId="170" fontId="57" fillId="0" borderId="12" xfId="0" applyNumberFormat="1" applyFont="1" applyFill="1" applyBorder="1" applyAlignment="1">
      <alignment horizontal="center" vertical="center" wrapText="1"/>
    </xf>
    <xf numFmtId="0" fontId="58" fillId="0" borderId="1" xfId="33" applyNumberFormat="1" applyFont="1" applyAlignment="1" applyProtection="1">
      <alignment vertical="top" wrapText="1"/>
      <protection/>
    </xf>
    <xf numFmtId="170" fontId="10" fillId="0" borderId="15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0.25390625" style="3" customWidth="1"/>
    <col min="5" max="5" width="10.625" style="3" customWidth="1"/>
    <col min="6" max="6" width="10.25390625" style="3" customWidth="1"/>
    <col min="7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76" t="s">
        <v>137</v>
      </c>
      <c r="B1" s="76"/>
      <c r="C1" s="76"/>
      <c r="D1" s="76"/>
      <c r="E1" s="76"/>
      <c r="F1" s="76"/>
      <c r="G1" s="76"/>
      <c r="H1" s="76"/>
    </row>
    <row r="2" spans="1:8" ht="63.75">
      <c r="A2" s="4" t="s">
        <v>0</v>
      </c>
      <c r="B2" s="11" t="s">
        <v>1</v>
      </c>
      <c r="C2" s="2" t="s">
        <v>118</v>
      </c>
      <c r="D2" s="2" t="s">
        <v>138</v>
      </c>
      <c r="E2" s="37" t="s">
        <v>117</v>
      </c>
      <c r="F2" s="2" t="s">
        <v>139</v>
      </c>
      <c r="G2" s="2" t="s">
        <v>116</v>
      </c>
      <c r="H2" s="2" t="s">
        <v>109</v>
      </c>
    </row>
    <row r="3" spans="1:8" ht="12.75">
      <c r="A3" s="48" t="s">
        <v>78</v>
      </c>
      <c r="B3" s="49">
        <v>10000</v>
      </c>
      <c r="C3" s="50">
        <f>C4+C6+C8+C12+C14+C16+C19+C22+C27+C29+C31+C35+C36</f>
        <v>301695.1</v>
      </c>
      <c r="D3" s="50">
        <f>D4+D6+D8+D12+D14+D16+D19+D22+D27+D29+D31+D35+D36</f>
        <v>219244.92999999993</v>
      </c>
      <c r="E3" s="50">
        <f aca="true" t="shared" si="0" ref="E3:E17">D3/C3*100</f>
        <v>72.67102780257285</v>
      </c>
      <c r="F3" s="50">
        <f>F4+F6+F8+F12+F14+F16+F19+F22+F27+F29+F31+F35+F36</f>
        <v>179920.40000000002</v>
      </c>
      <c r="G3" s="48">
        <f>D3-F3</f>
        <v>39324.52999999991</v>
      </c>
      <c r="H3" s="50">
        <v>85.9</v>
      </c>
    </row>
    <row r="4" spans="1:8" ht="13.5">
      <c r="A4" s="51" t="s">
        <v>54</v>
      </c>
      <c r="B4" s="52">
        <v>10100</v>
      </c>
      <c r="C4" s="53">
        <f>C5</f>
        <v>244591.2</v>
      </c>
      <c r="D4" s="53">
        <f>D5</f>
        <v>176810.8</v>
      </c>
      <c r="E4" s="53">
        <f t="shared" si="0"/>
        <v>72.28829164745092</v>
      </c>
      <c r="F4" s="53">
        <f>F5</f>
        <v>128141.2</v>
      </c>
      <c r="G4" s="54">
        <f>D4-F4</f>
        <v>48669.59999999999</v>
      </c>
      <c r="H4" s="55">
        <v>85.1</v>
      </c>
    </row>
    <row r="5" spans="1:8" ht="12.75">
      <c r="A5" s="56" t="s">
        <v>55</v>
      </c>
      <c r="B5" s="57">
        <v>10102</v>
      </c>
      <c r="C5" s="58">
        <v>244591.2</v>
      </c>
      <c r="D5" s="58">
        <v>176810.8</v>
      </c>
      <c r="E5" s="58">
        <f t="shared" si="0"/>
        <v>72.28829164745092</v>
      </c>
      <c r="F5" s="58">
        <v>128141.2</v>
      </c>
      <c r="G5" s="59">
        <f>D5-F5</f>
        <v>48669.59999999999</v>
      </c>
      <c r="H5" s="58">
        <v>85.1</v>
      </c>
    </row>
    <row r="6" spans="1:8" ht="27">
      <c r="A6" s="51" t="s">
        <v>103</v>
      </c>
      <c r="B6" s="52">
        <v>10300</v>
      </c>
      <c r="C6" s="53">
        <f>C7</f>
        <v>5832</v>
      </c>
      <c r="D6" s="53">
        <f>D7</f>
        <v>4650.4</v>
      </c>
      <c r="E6" s="53">
        <f t="shared" si="0"/>
        <v>79.73936899862825</v>
      </c>
      <c r="F6" s="53">
        <f>F7</f>
        <v>5704.7</v>
      </c>
      <c r="G6" s="54">
        <f aca="true" t="shared" si="1" ref="G6:G11">D6-F6</f>
        <v>-1054.3000000000002</v>
      </c>
      <c r="H6" s="53">
        <v>114.7</v>
      </c>
    </row>
    <row r="7" spans="1:8" ht="12.75">
      <c r="A7" s="56" t="s">
        <v>104</v>
      </c>
      <c r="B7" s="57">
        <v>10302</v>
      </c>
      <c r="C7" s="58">
        <v>5832</v>
      </c>
      <c r="D7" s="58">
        <v>4650.4</v>
      </c>
      <c r="E7" s="58">
        <f t="shared" si="0"/>
        <v>79.73936899862825</v>
      </c>
      <c r="F7" s="58">
        <v>5704.7</v>
      </c>
      <c r="G7" s="59">
        <f t="shared" si="1"/>
        <v>-1054.3000000000002</v>
      </c>
      <c r="H7" s="58">
        <v>114.7</v>
      </c>
    </row>
    <row r="8" spans="1:8" ht="13.5">
      <c r="A8" s="60" t="s">
        <v>56</v>
      </c>
      <c r="B8" s="52">
        <v>10500</v>
      </c>
      <c r="C8" s="53">
        <f>C9+C10+C11</f>
        <v>25209.1</v>
      </c>
      <c r="D8" s="53">
        <f>D9+D10+D11</f>
        <v>17586.6</v>
      </c>
      <c r="E8" s="53">
        <f t="shared" si="0"/>
        <v>69.76290307865017</v>
      </c>
      <c r="F8" s="53">
        <f>F9+F10+F11</f>
        <v>17657.7</v>
      </c>
      <c r="G8" s="54">
        <f t="shared" si="1"/>
        <v>-71.10000000000218</v>
      </c>
      <c r="H8" s="53">
        <v>60.6</v>
      </c>
    </row>
    <row r="9" spans="1:8" ht="12.75">
      <c r="A9" s="61" t="s">
        <v>57</v>
      </c>
      <c r="B9" s="57">
        <v>10502</v>
      </c>
      <c r="C9" s="58">
        <v>19252.6</v>
      </c>
      <c r="D9" s="58">
        <v>12745.7</v>
      </c>
      <c r="E9" s="58">
        <f t="shared" si="0"/>
        <v>66.20248693682932</v>
      </c>
      <c r="F9" s="58">
        <v>14240.8</v>
      </c>
      <c r="G9" s="59">
        <f t="shared" si="1"/>
        <v>-1495.0999999999985</v>
      </c>
      <c r="H9" s="58">
        <v>59.3</v>
      </c>
    </row>
    <row r="10" spans="1:8" ht="12.75">
      <c r="A10" s="61" t="s">
        <v>58</v>
      </c>
      <c r="B10" s="57">
        <v>10503</v>
      </c>
      <c r="C10" s="58">
        <v>171.9</v>
      </c>
      <c r="D10" s="58">
        <v>799.8</v>
      </c>
      <c r="E10" s="58">
        <f t="shared" si="0"/>
        <v>465.2705061082024</v>
      </c>
      <c r="F10" s="58">
        <v>528</v>
      </c>
      <c r="G10" s="59">
        <f t="shared" si="1"/>
        <v>271.79999999999995</v>
      </c>
      <c r="H10" s="58">
        <v>1186.5</v>
      </c>
    </row>
    <row r="11" spans="1:8" ht="12.75">
      <c r="A11" s="61" t="s">
        <v>98</v>
      </c>
      <c r="B11" s="57">
        <v>10504</v>
      </c>
      <c r="C11" s="58">
        <v>5784.6</v>
      </c>
      <c r="D11" s="58">
        <v>4041.1</v>
      </c>
      <c r="E11" s="58">
        <f t="shared" si="0"/>
        <v>69.85962728624277</v>
      </c>
      <c r="F11" s="58">
        <v>2888.9</v>
      </c>
      <c r="G11" s="59">
        <f t="shared" si="1"/>
        <v>1152.1999999999998</v>
      </c>
      <c r="H11" s="58">
        <v>56.9</v>
      </c>
    </row>
    <row r="12" spans="1:8" ht="13.5">
      <c r="A12" s="60" t="s">
        <v>96</v>
      </c>
      <c r="B12" s="52">
        <v>10600</v>
      </c>
      <c r="C12" s="53">
        <f>C13</f>
        <v>84</v>
      </c>
      <c r="D12" s="53">
        <f>D13</f>
        <v>63</v>
      </c>
      <c r="E12" s="53">
        <f t="shared" si="0"/>
        <v>75</v>
      </c>
      <c r="F12" s="53">
        <f>F13</f>
        <v>63</v>
      </c>
      <c r="G12" s="54">
        <f>G13</f>
        <v>0</v>
      </c>
      <c r="H12" s="53">
        <v>75</v>
      </c>
    </row>
    <row r="13" spans="1:8" ht="12.75">
      <c r="A13" s="61" t="s">
        <v>97</v>
      </c>
      <c r="B13" s="57">
        <v>10605</v>
      </c>
      <c r="C13" s="58">
        <v>84</v>
      </c>
      <c r="D13" s="58">
        <v>63</v>
      </c>
      <c r="E13" s="58">
        <f t="shared" si="0"/>
        <v>75</v>
      </c>
      <c r="F13" s="58">
        <v>63</v>
      </c>
      <c r="G13" s="59">
        <f aca="true" t="shared" si="2" ref="G13:G28">D13-F13</f>
        <v>0</v>
      </c>
      <c r="H13" s="58">
        <v>75</v>
      </c>
    </row>
    <row r="14" spans="1:8" ht="28.5" customHeight="1">
      <c r="A14" s="60" t="s">
        <v>59</v>
      </c>
      <c r="B14" s="52">
        <v>10700</v>
      </c>
      <c r="C14" s="53">
        <f>C15</f>
        <v>4157.8</v>
      </c>
      <c r="D14" s="53">
        <f>D15</f>
        <v>1998.3</v>
      </c>
      <c r="E14" s="53">
        <f t="shared" si="0"/>
        <v>48.06147481841358</v>
      </c>
      <c r="F14" s="53">
        <f>F15</f>
        <v>2614.7</v>
      </c>
      <c r="G14" s="54">
        <f t="shared" si="2"/>
        <v>-616.3999999999999</v>
      </c>
      <c r="H14" s="53">
        <v>73.4</v>
      </c>
    </row>
    <row r="15" spans="1:8" ht="25.5">
      <c r="A15" s="61" t="s">
        <v>60</v>
      </c>
      <c r="B15" s="57">
        <v>10701</v>
      </c>
      <c r="C15" s="58">
        <v>4157.8</v>
      </c>
      <c r="D15" s="58">
        <v>1998.3</v>
      </c>
      <c r="E15" s="58">
        <f t="shared" si="0"/>
        <v>48.06147481841358</v>
      </c>
      <c r="F15" s="58">
        <v>2614.7</v>
      </c>
      <c r="G15" s="59">
        <f t="shared" si="2"/>
        <v>-616.3999999999999</v>
      </c>
      <c r="H15" s="58">
        <v>73.4</v>
      </c>
    </row>
    <row r="16" spans="1:8" ht="13.5">
      <c r="A16" s="60" t="s">
        <v>61</v>
      </c>
      <c r="B16" s="52">
        <v>10800</v>
      </c>
      <c r="C16" s="53">
        <f>C17+C18</f>
        <v>4300</v>
      </c>
      <c r="D16" s="53">
        <f>D17+D18</f>
        <v>2144.3</v>
      </c>
      <c r="E16" s="53">
        <f t="shared" si="0"/>
        <v>49.86744186046512</v>
      </c>
      <c r="F16" s="53">
        <f>F17</f>
        <v>3046.5</v>
      </c>
      <c r="G16" s="54">
        <f t="shared" si="2"/>
        <v>-902.1999999999998</v>
      </c>
      <c r="H16" s="53">
        <v>94.9</v>
      </c>
    </row>
    <row r="17" spans="1:8" ht="25.5">
      <c r="A17" s="61" t="s">
        <v>62</v>
      </c>
      <c r="B17" s="57">
        <v>10803</v>
      </c>
      <c r="C17" s="58">
        <v>4300</v>
      </c>
      <c r="D17" s="58">
        <v>2139.3</v>
      </c>
      <c r="E17" s="58">
        <f t="shared" si="0"/>
        <v>49.75116279069768</v>
      </c>
      <c r="F17" s="58">
        <v>3046.5</v>
      </c>
      <c r="G17" s="59">
        <f t="shared" si="2"/>
        <v>-907.1999999999998</v>
      </c>
      <c r="H17" s="58">
        <v>94.9</v>
      </c>
    </row>
    <row r="18" spans="1:8" ht="25.5">
      <c r="A18" s="61" t="s">
        <v>131</v>
      </c>
      <c r="B18" s="57">
        <v>10807</v>
      </c>
      <c r="C18" s="58">
        <v>0</v>
      </c>
      <c r="D18" s="58">
        <v>5</v>
      </c>
      <c r="E18" s="58">
        <v>0</v>
      </c>
      <c r="F18" s="58">
        <v>0</v>
      </c>
      <c r="G18" s="59">
        <f t="shared" si="2"/>
        <v>5</v>
      </c>
      <c r="H18" s="58">
        <v>0</v>
      </c>
    </row>
    <row r="19" spans="1:8" ht="27">
      <c r="A19" s="60" t="s">
        <v>63</v>
      </c>
      <c r="B19" s="52">
        <v>10900</v>
      </c>
      <c r="C19" s="53">
        <f>C20+C21</f>
        <v>32.2</v>
      </c>
      <c r="D19" s="53">
        <f>D20+D21</f>
        <v>7.609999999999999</v>
      </c>
      <c r="E19" s="55">
        <f>D19/C19*100</f>
        <v>23.6335403726708</v>
      </c>
      <c r="F19" s="53">
        <f>F20+F21</f>
        <v>6.2</v>
      </c>
      <c r="G19" s="54">
        <f t="shared" si="2"/>
        <v>1.4099999999999993</v>
      </c>
      <c r="H19" s="53">
        <v>12.2</v>
      </c>
    </row>
    <row r="20" spans="1:8" ht="12.75">
      <c r="A20" s="61" t="s">
        <v>64</v>
      </c>
      <c r="B20" s="57">
        <v>10906</v>
      </c>
      <c r="C20" s="58">
        <v>31.2</v>
      </c>
      <c r="D20" s="58">
        <v>7.31</v>
      </c>
      <c r="E20" s="58">
        <f>D20/C20*100</f>
        <v>23.42948717948718</v>
      </c>
      <c r="F20" s="58">
        <v>5.4</v>
      </c>
      <c r="G20" s="59">
        <f t="shared" si="2"/>
        <v>1.9099999999999993</v>
      </c>
      <c r="H20" s="58">
        <v>10.6</v>
      </c>
    </row>
    <row r="21" spans="1:8" ht="25.5">
      <c r="A21" s="61" t="s">
        <v>65</v>
      </c>
      <c r="B21" s="57">
        <v>10907</v>
      </c>
      <c r="C21" s="58">
        <v>1</v>
      </c>
      <c r="D21" s="58">
        <v>0.3</v>
      </c>
      <c r="E21" s="58">
        <v>0</v>
      </c>
      <c r="F21" s="58">
        <v>0.8</v>
      </c>
      <c r="G21" s="59">
        <f t="shared" si="2"/>
        <v>-0.5</v>
      </c>
      <c r="H21" s="58">
        <v>0</v>
      </c>
    </row>
    <row r="22" spans="1:8" ht="40.5">
      <c r="A22" s="60" t="s">
        <v>66</v>
      </c>
      <c r="B22" s="52">
        <v>11100</v>
      </c>
      <c r="C22" s="53">
        <f>C23+C26</f>
        <v>11007.6</v>
      </c>
      <c r="D22" s="53">
        <f>D23+D26</f>
        <v>8882.02</v>
      </c>
      <c r="E22" s="53">
        <f aca="true" t="shared" si="3" ref="E22:E28">D22/C22*100</f>
        <v>80.6898869871725</v>
      </c>
      <c r="F22" s="53">
        <f>F23+F26</f>
        <v>10566.4</v>
      </c>
      <c r="G22" s="54">
        <f t="shared" si="2"/>
        <v>-1684.3799999999992</v>
      </c>
      <c r="H22" s="53">
        <v>96.3</v>
      </c>
    </row>
    <row r="23" spans="1:8" ht="26.25" customHeight="1">
      <c r="A23" s="62" t="s">
        <v>132</v>
      </c>
      <c r="B23" s="63">
        <v>11105</v>
      </c>
      <c r="C23" s="64">
        <f>C24+C25</f>
        <v>11004.6</v>
      </c>
      <c r="D23" s="64">
        <f>D24+D25</f>
        <v>8814.5</v>
      </c>
      <c r="E23" s="64">
        <f t="shared" si="3"/>
        <v>80.09832251967359</v>
      </c>
      <c r="F23" s="58">
        <f>F24+F25</f>
        <v>10527.9</v>
      </c>
      <c r="G23" s="65">
        <f t="shared" si="2"/>
        <v>-1713.3999999999996</v>
      </c>
      <c r="H23" s="58">
        <v>95.9</v>
      </c>
    </row>
    <row r="24" spans="1:8" ht="25.5">
      <c r="A24" s="61" t="s">
        <v>67</v>
      </c>
      <c r="B24" s="57">
        <v>11105</v>
      </c>
      <c r="C24" s="58">
        <v>9121.6</v>
      </c>
      <c r="D24" s="58">
        <v>7685.8</v>
      </c>
      <c r="E24" s="58">
        <f t="shared" si="3"/>
        <v>84.2593404665848</v>
      </c>
      <c r="F24" s="64">
        <v>9284.3</v>
      </c>
      <c r="G24" s="59">
        <f t="shared" si="2"/>
        <v>-1598.499999999999</v>
      </c>
      <c r="H24" s="58">
        <v>100.1</v>
      </c>
    </row>
    <row r="25" spans="1:8" ht="12.75">
      <c r="A25" s="61" t="s">
        <v>68</v>
      </c>
      <c r="B25" s="57">
        <v>11105</v>
      </c>
      <c r="C25" s="58">
        <v>1883</v>
      </c>
      <c r="D25" s="58">
        <v>1128.7</v>
      </c>
      <c r="E25" s="58">
        <f t="shared" si="3"/>
        <v>59.941582580987784</v>
      </c>
      <c r="F25" s="64">
        <v>1243.6</v>
      </c>
      <c r="G25" s="59">
        <f t="shared" si="2"/>
        <v>-114.89999999999986</v>
      </c>
      <c r="H25" s="58">
        <v>73.2</v>
      </c>
    </row>
    <row r="26" spans="1:8" ht="12.75">
      <c r="A26" s="61" t="s">
        <v>69</v>
      </c>
      <c r="B26" s="57">
        <v>11107</v>
      </c>
      <c r="C26" s="58">
        <v>3</v>
      </c>
      <c r="D26" s="58">
        <v>67.52</v>
      </c>
      <c r="E26" s="58">
        <f t="shared" si="3"/>
        <v>2250.6666666666665</v>
      </c>
      <c r="F26" s="58">
        <v>38.5</v>
      </c>
      <c r="G26" s="59">
        <f t="shared" si="2"/>
        <v>29.019999999999996</v>
      </c>
      <c r="H26" s="58">
        <v>1283.3</v>
      </c>
    </row>
    <row r="27" spans="1:8" ht="27">
      <c r="A27" s="60" t="s">
        <v>70</v>
      </c>
      <c r="B27" s="52">
        <v>11200</v>
      </c>
      <c r="C27" s="53">
        <f>C28</f>
        <v>2374.3</v>
      </c>
      <c r="D27" s="53">
        <f>D28</f>
        <v>1219.3</v>
      </c>
      <c r="E27" s="53">
        <f t="shared" si="3"/>
        <v>51.354083308764686</v>
      </c>
      <c r="F27" s="53">
        <f>F28</f>
        <v>2578.9</v>
      </c>
      <c r="G27" s="54">
        <f t="shared" si="2"/>
        <v>-1359.6000000000001</v>
      </c>
      <c r="H27" s="53">
        <v>265.7</v>
      </c>
    </row>
    <row r="28" spans="1:8" ht="25.5">
      <c r="A28" s="61" t="s">
        <v>71</v>
      </c>
      <c r="B28" s="57">
        <v>11201</v>
      </c>
      <c r="C28" s="58">
        <v>2374.3</v>
      </c>
      <c r="D28" s="58">
        <v>1219.3</v>
      </c>
      <c r="E28" s="58">
        <f t="shared" si="3"/>
        <v>51.354083308764686</v>
      </c>
      <c r="F28" s="58">
        <v>2578.9</v>
      </c>
      <c r="G28" s="59">
        <f t="shared" si="2"/>
        <v>-1359.6000000000001</v>
      </c>
      <c r="H28" s="58">
        <v>265.7</v>
      </c>
    </row>
    <row r="29" spans="1:8" ht="40.5">
      <c r="A29" s="66" t="s">
        <v>133</v>
      </c>
      <c r="B29" s="52">
        <v>11300</v>
      </c>
      <c r="C29" s="53">
        <f>C30</f>
        <v>0</v>
      </c>
      <c r="D29" s="53">
        <f>D30</f>
        <v>37.6</v>
      </c>
      <c r="E29" s="53">
        <f>E30</f>
        <v>0</v>
      </c>
      <c r="F29" s="55">
        <v>75</v>
      </c>
      <c r="G29" s="54">
        <f>G30</f>
        <v>-37.4</v>
      </c>
      <c r="H29" s="55">
        <v>0</v>
      </c>
    </row>
    <row r="30" spans="1:8" ht="25.5">
      <c r="A30" s="61" t="s">
        <v>134</v>
      </c>
      <c r="B30" s="57">
        <v>11302</v>
      </c>
      <c r="C30" s="58">
        <v>0</v>
      </c>
      <c r="D30" s="58">
        <v>37.6</v>
      </c>
      <c r="E30" s="58">
        <v>0</v>
      </c>
      <c r="F30" s="58">
        <v>75</v>
      </c>
      <c r="G30" s="59">
        <f>D30-F30</f>
        <v>-37.4</v>
      </c>
      <c r="H30" s="58">
        <v>0</v>
      </c>
    </row>
    <row r="31" spans="1:8" ht="27">
      <c r="A31" s="60" t="s">
        <v>72</v>
      </c>
      <c r="B31" s="52">
        <v>11400</v>
      </c>
      <c r="C31" s="53">
        <f>C32+C33+C34</f>
        <v>0</v>
      </c>
      <c r="D31" s="53">
        <f>D32+D33+D34</f>
        <v>3780.7999999999997</v>
      </c>
      <c r="E31" s="53">
        <v>0</v>
      </c>
      <c r="F31" s="53">
        <f>F32+F33</f>
        <v>6834.8</v>
      </c>
      <c r="G31" s="54">
        <f>D31-F31</f>
        <v>-3054.0000000000005</v>
      </c>
      <c r="H31" s="74">
        <v>373.3</v>
      </c>
    </row>
    <row r="32" spans="1:8" ht="25.5">
      <c r="A32" s="61" t="s">
        <v>73</v>
      </c>
      <c r="B32" s="57">
        <v>11402</v>
      </c>
      <c r="C32" s="58">
        <v>0</v>
      </c>
      <c r="D32" s="58">
        <v>498.6</v>
      </c>
      <c r="E32" s="58">
        <v>0</v>
      </c>
      <c r="F32" s="58">
        <v>1360.2</v>
      </c>
      <c r="G32" s="59">
        <f>D32-F32</f>
        <v>-861.6</v>
      </c>
      <c r="H32" s="58">
        <v>214.4</v>
      </c>
    </row>
    <row r="33" spans="1:8" ht="38.25">
      <c r="A33" s="61" t="s">
        <v>105</v>
      </c>
      <c r="B33" s="57">
        <v>11406</v>
      </c>
      <c r="C33" s="58">
        <v>0</v>
      </c>
      <c r="D33" s="58">
        <v>3282.2</v>
      </c>
      <c r="E33" s="58">
        <v>0</v>
      </c>
      <c r="F33" s="58">
        <v>5474.6</v>
      </c>
      <c r="G33" s="59">
        <f>D33-F33</f>
        <v>-2192.4000000000005</v>
      </c>
      <c r="H33" s="58">
        <v>457.6</v>
      </c>
    </row>
    <row r="34" spans="1:8" ht="25.5">
      <c r="A34" s="67" t="s">
        <v>135</v>
      </c>
      <c r="B34" s="57">
        <v>11406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</row>
    <row r="35" spans="1:8" ht="16.5" customHeight="1">
      <c r="A35" s="60" t="s">
        <v>74</v>
      </c>
      <c r="B35" s="52">
        <v>11600</v>
      </c>
      <c r="C35" s="53">
        <v>4106.9</v>
      </c>
      <c r="D35" s="53">
        <v>1981.6</v>
      </c>
      <c r="E35" s="53">
        <f>D35/C35*100</f>
        <v>48.250505247266794</v>
      </c>
      <c r="F35" s="53">
        <v>2624.7</v>
      </c>
      <c r="G35" s="54">
        <f aca="true" t="shared" si="4" ref="G35:G46">D35-F35</f>
        <v>-643.0999999999999</v>
      </c>
      <c r="H35" s="53">
        <v>63</v>
      </c>
    </row>
    <row r="36" spans="1:8" ht="27">
      <c r="A36" s="60" t="s">
        <v>75</v>
      </c>
      <c r="B36" s="52">
        <v>11700</v>
      </c>
      <c r="C36" s="53">
        <v>0</v>
      </c>
      <c r="D36" s="53">
        <v>82.6</v>
      </c>
      <c r="E36" s="55">
        <v>0</v>
      </c>
      <c r="F36" s="53">
        <v>6.6</v>
      </c>
      <c r="G36" s="54">
        <f t="shared" si="4"/>
        <v>76</v>
      </c>
      <c r="H36" s="53">
        <v>0</v>
      </c>
    </row>
    <row r="37" spans="1:8" ht="12.75">
      <c r="A37" s="68" t="s">
        <v>76</v>
      </c>
      <c r="B37" s="49">
        <v>20000</v>
      </c>
      <c r="C37" s="50">
        <f>C38+C43+C44+C45</f>
        <v>404498.73000000004</v>
      </c>
      <c r="D37" s="50">
        <f>D38+D43+D44+D45</f>
        <v>315312.51</v>
      </c>
      <c r="E37" s="50">
        <f aca="true" t="shared" si="5" ref="E37:E42">D37/C37*100</f>
        <v>77.95142150384501</v>
      </c>
      <c r="F37" s="50">
        <f>F38+F43+F44+F45</f>
        <v>330759.9</v>
      </c>
      <c r="G37" s="50">
        <f>G38+G43+G44+G45</f>
        <v>-15447.390000000012</v>
      </c>
      <c r="H37" s="50">
        <v>79</v>
      </c>
    </row>
    <row r="38" spans="1:8" ht="25.5">
      <c r="A38" s="61" t="s">
        <v>79</v>
      </c>
      <c r="B38" s="57">
        <v>20200</v>
      </c>
      <c r="C38" s="58">
        <f>C39+C40+C41+C42</f>
        <v>404498.73000000004</v>
      </c>
      <c r="D38" s="58">
        <f>D39+D40+D41+D42</f>
        <v>312586.4</v>
      </c>
      <c r="E38" s="58">
        <f t="shared" si="5"/>
        <v>77.27747377599925</v>
      </c>
      <c r="F38" s="58">
        <f>F39+F40+F41+F42</f>
        <v>330601.80000000005</v>
      </c>
      <c r="G38" s="58">
        <f>G39+G40+G41+G42</f>
        <v>-18015.400000000012</v>
      </c>
      <c r="H38" s="58">
        <v>79</v>
      </c>
    </row>
    <row r="39" spans="1:8" ht="12.75">
      <c r="A39" s="61" t="s">
        <v>99</v>
      </c>
      <c r="B39" s="57">
        <v>20201</v>
      </c>
      <c r="C39" s="58">
        <v>40045</v>
      </c>
      <c r="D39" s="58">
        <v>30033.9</v>
      </c>
      <c r="E39" s="58">
        <f t="shared" si="5"/>
        <v>75.00037457859908</v>
      </c>
      <c r="F39" s="58">
        <v>43578.4</v>
      </c>
      <c r="G39" s="59">
        <f t="shared" si="4"/>
        <v>-13544.5</v>
      </c>
      <c r="H39" s="58">
        <v>79.2</v>
      </c>
    </row>
    <row r="40" spans="1:8" ht="12.75">
      <c r="A40" s="61" t="s">
        <v>100</v>
      </c>
      <c r="B40" s="57">
        <v>20202</v>
      </c>
      <c r="C40" s="58">
        <f>6138.7+1749.4+32888.7</f>
        <v>40776.799999999996</v>
      </c>
      <c r="D40" s="58">
        <v>37677.1</v>
      </c>
      <c r="E40" s="58">
        <f t="shared" si="5"/>
        <v>92.3983735849797</v>
      </c>
      <c r="F40" s="58">
        <v>30859.2</v>
      </c>
      <c r="G40" s="59">
        <f t="shared" si="4"/>
        <v>6817.899999999998</v>
      </c>
      <c r="H40" s="58">
        <v>108.7</v>
      </c>
    </row>
    <row r="41" spans="1:8" ht="12.75">
      <c r="A41" s="61" t="s">
        <v>101</v>
      </c>
      <c r="B41" s="57">
        <v>20203</v>
      </c>
      <c r="C41" s="58">
        <f>317247.63+6093.9</f>
        <v>323341.53</v>
      </c>
      <c r="D41" s="58">
        <v>244540</v>
      </c>
      <c r="E41" s="58">
        <f t="shared" si="5"/>
        <v>75.62901060064878</v>
      </c>
      <c r="F41" s="58">
        <v>255598.7</v>
      </c>
      <c r="G41" s="59">
        <f t="shared" si="4"/>
        <v>-11058.700000000012</v>
      </c>
      <c r="H41" s="58">
        <v>76.6</v>
      </c>
    </row>
    <row r="42" spans="1:8" ht="12.75">
      <c r="A42" s="61" t="s">
        <v>102</v>
      </c>
      <c r="B42" s="57">
        <v>20204</v>
      </c>
      <c r="C42" s="58">
        <v>335.4</v>
      </c>
      <c r="D42" s="58">
        <v>335.4</v>
      </c>
      <c r="E42" s="58">
        <f t="shared" si="5"/>
        <v>100</v>
      </c>
      <c r="F42" s="58">
        <v>565.5</v>
      </c>
      <c r="G42" s="59">
        <f t="shared" si="4"/>
        <v>-230.10000000000002</v>
      </c>
      <c r="H42" s="58">
        <v>40.2</v>
      </c>
    </row>
    <row r="43" spans="1:8" ht="12.75">
      <c r="A43" s="61" t="s">
        <v>144</v>
      </c>
      <c r="B43" s="57">
        <v>20700</v>
      </c>
      <c r="C43" s="58">
        <v>0</v>
      </c>
      <c r="D43" s="58">
        <v>50</v>
      </c>
      <c r="E43" s="58">
        <v>0</v>
      </c>
      <c r="F43" s="58">
        <v>0</v>
      </c>
      <c r="G43" s="59">
        <f t="shared" si="4"/>
        <v>50</v>
      </c>
      <c r="H43" s="58">
        <v>0</v>
      </c>
    </row>
    <row r="44" spans="1:8" ht="69.75" customHeight="1">
      <c r="A44" s="75" t="s">
        <v>145</v>
      </c>
      <c r="B44" s="57">
        <v>21800</v>
      </c>
      <c r="C44" s="58">
        <v>0</v>
      </c>
      <c r="D44" s="58">
        <v>2722.7</v>
      </c>
      <c r="E44" s="58">
        <v>0</v>
      </c>
      <c r="F44" s="58">
        <v>255</v>
      </c>
      <c r="G44" s="59">
        <f>D44-F44</f>
        <v>2467.7</v>
      </c>
      <c r="H44" s="58">
        <v>0</v>
      </c>
    </row>
    <row r="45" spans="1:8" ht="33.75">
      <c r="A45" s="75" t="s">
        <v>146</v>
      </c>
      <c r="B45" s="57">
        <v>21900</v>
      </c>
      <c r="C45" s="58">
        <v>0</v>
      </c>
      <c r="D45" s="58">
        <v>-46.59</v>
      </c>
      <c r="E45" s="55">
        <v>0</v>
      </c>
      <c r="F45" s="58">
        <v>-96.9</v>
      </c>
      <c r="G45" s="59">
        <f t="shared" si="4"/>
        <v>50.31</v>
      </c>
      <c r="H45" s="58">
        <v>0</v>
      </c>
    </row>
    <row r="46" spans="1:8" ht="14.25">
      <c r="A46" s="69" t="s">
        <v>77</v>
      </c>
      <c r="B46" s="70">
        <v>85000</v>
      </c>
      <c r="C46" s="71">
        <f>C3+C37</f>
        <v>706193.8300000001</v>
      </c>
      <c r="D46" s="71">
        <f>D3+D37</f>
        <v>534557.44</v>
      </c>
      <c r="E46" s="71">
        <f>D46/C46*100</f>
        <v>75.69556930283572</v>
      </c>
      <c r="F46" s="72">
        <f>F3+F37</f>
        <v>510680.30000000005</v>
      </c>
      <c r="G46" s="73">
        <f t="shared" si="4"/>
        <v>23877.139999999898</v>
      </c>
      <c r="H46" s="72">
        <v>81.3</v>
      </c>
    </row>
    <row r="47" spans="1:8" s="23" customFormat="1" ht="12.75">
      <c r="A47" s="19" t="s">
        <v>2</v>
      </c>
      <c r="B47" s="20"/>
      <c r="C47" s="21"/>
      <c r="D47" s="21"/>
      <c r="E47" s="21"/>
      <c r="F47" s="21"/>
      <c r="G47" s="22"/>
      <c r="H47" s="21"/>
    </row>
    <row r="48" spans="1:8" s="27" customFormat="1" ht="12.75">
      <c r="A48" s="24" t="s">
        <v>3</v>
      </c>
      <c r="B48" s="25" t="s">
        <v>4</v>
      </c>
      <c r="C48" s="26">
        <f>SUM(C49:C55)</f>
        <v>60705.299999999996</v>
      </c>
      <c r="D48" s="26">
        <f>SUM(D49:D55)</f>
        <v>42111.600000000006</v>
      </c>
      <c r="E48" s="38">
        <f aca="true" t="shared" si="6" ref="E48:E60">D48/C48*100</f>
        <v>69.37054919422194</v>
      </c>
      <c r="F48" s="26">
        <f>SUM(F49:F55)</f>
        <v>41615.100000000006</v>
      </c>
      <c r="G48" s="26">
        <f>SUM(G49:G55)</f>
        <v>496.5000000000009</v>
      </c>
      <c r="H48" s="26">
        <v>72.4</v>
      </c>
    </row>
    <row r="49" spans="1:8" s="27" customFormat="1" ht="40.5" customHeight="1">
      <c r="A49" s="5" t="s">
        <v>124</v>
      </c>
      <c r="B49" s="18" t="s">
        <v>119</v>
      </c>
      <c r="C49" s="42">
        <v>1865.9</v>
      </c>
      <c r="D49" s="42">
        <v>1196</v>
      </c>
      <c r="E49" s="42">
        <f>D49/C49*100</f>
        <v>64.09775443485717</v>
      </c>
      <c r="F49" s="42">
        <v>0</v>
      </c>
      <c r="G49" s="42">
        <f>D49-F49</f>
        <v>1196</v>
      </c>
      <c r="H49" s="42">
        <v>0</v>
      </c>
    </row>
    <row r="50" spans="1:8" ht="51">
      <c r="A50" s="5" t="s">
        <v>5</v>
      </c>
      <c r="B50" s="12" t="s">
        <v>6</v>
      </c>
      <c r="C50" s="1">
        <v>4772</v>
      </c>
      <c r="D50" s="1">
        <v>3437.1</v>
      </c>
      <c r="E50" s="17">
        <f t="shared" si="6"/>
        <v>72.02640402347023</v>
      </c>
      <c r="F50" s="1">
        <v>3303</v>
      </c>
      <c r="G50" s="1">
        <f aca="true" t="shared" si="7" ref="G50:G57">SUM(D50-F50)</f>
        <v>134.0999999999999</v>
      </c>
      <c r="H50" s="1">
        <v>71.3</v>
      </c>
    </row>
    <row r="51" spans="1:8" ht="51">
      <c r="A51" s="5" t="s">
        <v>7</v>
      </c>
      <c r="B51" s="12" t="s">
        <v>8</v>
      </c>
      <c r="C51" s="1">
        <v>26123.2</v>
      </c>
      <c r="D51" s="1">
        <v>19481.7</v>
      </c>
      <c r="E51" s="17">
        <f>D51/C51*100</f>
        <v>74.57623874563606</v>
      </c>
      <c r="F51" s="1">
        <v>20402.2</v>
      </c>
      <c r="G51" s="1">
        <f t="shared" si="7"/>
        <v>-920.5</v>
      </c>
      <c r="H51" s="1">
        <v>79</v>
      </c>
    </row>
    <row r="52" spans="1:8" ht="38.25">
      <c r="A52" s="5" t="s">
        <v>9</v>
      </c>
      <c r="B52" s="12" t="s">
        <v>10</v>
      </c>
      <c r="C52" s="1">
        <v>10180.6</v>
      </c>
      <c r="D52" s="1">
        <v>7793.3</v>
      </c>
      <c r="E52" s="17">
        <f t="shared" si="6"/>
        <v>76.55049800601144</v>
      </c>
      <c r="F52" s="1">
        <v>7812.7</v>
      </c>
      <c r="G52" s="1">
        <f t="shared" si="7"/>
        <v>-19.399999999999636</v>
      </c>
      <c r="H52" s="1">
        <v>77.3</v>
      </c>
    </row>
    <row r="53" spans="1:8" ht="12.75">
      <c r="A53" s="5" t="s">
        <v>140</v>
      </c>
      <c r="B53" s="18" t="s">
        <v>141</v>
      </c>
      <c r="C53" s="1">
        <v>0</v>
      </c>
      <c r="D53" s="1">
        <v>0</v>
      </c>
      <c r="E53" s="17">
        <v>0</v>
      </c>
      <c r="F53" s="1">
        <v>1297.9</v>
      </c>
      <c r="G53" s="1">
        <f>SUM(D53-F53)</f>
        <v>-1297.9</v>
      </c>
      <c r="H53" s="1">
        <v>46.4</v>
      </c>
    </row>
    <row r="54" spans="1:8" ht="12.75">
      <c r="A54" s="5" t="s">
        <v>11</v>
      </c>
      <c r="B54" s="13" t="s">
        <v>51</v>
      </c>
      <c r="C54" s="1">
        <v>1581</v>
      </c>
      <c r="D54" s="1">
        <v>0</v>
      </c>
      <c r="E54" s="17">
        <f t="shared" si="6"/>
        <v>0</v>
      </c>
      <c r="F54" s="1">
        <v>0</v>
      </c>
      <c r="G54" s="1">
        <f t="shared" si="7"/>
        <v>0</v>
      </c>
      <c r="H54" s="1">
        <v>0</v>
      </c>
    </row>
    <row r="55" spans="1:8" ht="12.75">
      <c r="A55" s="5" t="s">
        <v>12</v>
      </c>
      <c r="B55" s="13" t="s">
        <v>80</v>
      </c>
      <c r="C55" s="1">
        <v>16182.6</v>
      </c>
      <c r="D55" s="1">
        <v>10203.5</v>
      </c>
      <c r="E55" s="17">
        <f t="shared" si="6"/>
        <v>63.05229073202081</v>
      </c>
      <c r="F55" s="1">
        <v>8799.3</v>
      </c>
      <c r="G55" s="1">
        <f t="shared" si="7"/>
        <v>1404.2000000000007</v>
      </c>
      <c r="H55" s="1">
        <v>62.6</v>
      </c>
    </row>
    <row r="56" spans="1:8" ht="12.75">
      <c r="A56" s="24" t="s">
        <v>122</v>
      </c>
      <c r="B56" s="47" t="s">
        <v>120</v>
      </c>
      <c r="C56" s="26">
        <f>SUM(C57:C57)</f>
        <v>35</v>
      </c>
      <c r="D56" s="26">
        <f>SUM(D57:D57)</f>
        <v>30.5</v>
      </c>
      <c r="E56" s="38">
        <f>D56/C56*100</f>
        <v>87.14285714285714</v>
      </c>
      <c r="F56" s="26">
        <f>SUM(F57:F57)</f>
        <v>8</v>
      </c>
      <c r="G56" s="26">
        <f t="shared" si="7"/>
        <v>22.5</v>
      </c>
      <c r="H56" s="26">
        <v>24.2</v>
      </c>
    </row>
    <row r="57" spans="1:8" ht="12.75">
      <c r="A57" s="5" t="s">
        <v>123</v>
      </c>
      <c r="B57" s="43" t="s">
        <v>121</v>
      </c>
      <c r="C57" s="1">
        <v>35</v>
      </c>
      <c r="D57" s="1">
        <v>30.5</v>
      </c>
      <c r="E57" s="17">
        <f>D57/C57*100</f>
        <v>87.14285714285714</v>
      </c>
      <c r="F57" s="1">
        <v>8</v>
      </c>
      <c r="G57" s="1">
        <f t="shared" si="7"/>
        <v>22.5</v>
      </c>
      <c r="H57" s="1">
        <v>24.2</v>
      </c>
    </row>
    <row r="58" spans="1:8" s="27" customFormat="1" ht="25.5">
      <c r="A58" s="24" t="s">
        <v>13</v>
      </c>
      <c r="B58" s="25" t="s">
        <v>14</v>
      </c>
      <c r="C58" s="26">
        <f>SUM(C59:C59)</f>
        <v>350</v>
      </c>
      <c r="D58" s="26">
        <f>SUM(D59:D59)</f>
        <v>18.5</v>
      </c>
      <c r="E58" s="38">
        <f t="shared" si="6"/>
        <v>5.285714285714286</v>
      </c>
      <c r="F58" s="26">
        <f>SUM(F59:F59)</f>
        <v>40</v>
      </c>
      <c r="G58" s="26">
        <f>SUM(G59:G59)</f>
        <v>-21.5</v>
      </c>
      <c r="H58" s="26">
        <v>16</v>
      </c>
    </row>
    <row r="59" spans="1:8" ht="38.25">
      <c r="A59" s="5" t="s">
        <v>81</v>
      </c>
      <c r="B59" s="13" t="s">
        <v>15</v>
      </c>
      <c r="C59" s="1">
        <v>350</v>
      </c>
      <c r="D59" s="1">
        <v>18.5</v>
      </c>
      <c r="E59" s="17">
        <f t="shared" si="6"/>
        <v>5.285714285714286</v>
      </c>
      <c r="F59" s="1">
        <v>40</v>
      </c>
      <c r="G59" s="1">
        <f>SUM(D59-F59)</f>
        <v>-21.5</v>
      </c>
      <c r="H59" s="1">
        <v>16</v>
      </c>
    </row>
    <row r="60" spans="1:8" s="27" customFormat="1" ht="12.75">
      <c r="A60" s="24" t="s">
        <v>16</v>
      </c>
      <c r="B60" s="25" t="s">
        <v>17</v>
      </c>
      <c r="C60" s="26">
        <f>SUM(C61:C64)</f>
        <v>18269.4</v>
      </c>
      <c r="D60" s="26">
        <f>SUM(D61:D64)</f>
        <v>9933.4</v>
      </c>
      <c r="E60" s="38">
        <f t="shared" si="6"/>
        <v>54.37179108235628</v>
      </c>
      <c r="F60" s="26">
        <f>SUM(F61:F64)</f>
        <v>3175.3</v>
      </c>
      <c r="G60" s="26">
        <f>SUM(G61:G64)</f>
        <v>6758.099999999999</v>
      </c>
      <c r="H60" s="26">
        <v>27.1</v>
      </c>
    </row>
    <row r="61" spans="1:8" s="27" customFormat="1" ht="12.75">
      <c r="A61" s="44" t="s">
        <v>126</v>
      </c>
      <c r="B61" s="45" t="s">
        <v>125</v>
      </c>
      <c r="C61" s="46">
        <v>200</v>
      </c>
      <c r="D61" s="46">
        <v>199.7</v>
      </c>
      <c r="E61" s="17">
        <f>D61/C61*100</f>
        <v>99.85</v>
      </c>
      <c r="F61" s="1">
        <v>0</v>
      </c>
      <c r="G61" s="1">
        <f>SUM(D61-F61)</f>
        <v>199.7</v>
      </c>
      <c r="H61" s="46">
        <v>0</v>
      </c>
    </row>
    <row r="62" spans="1:8" ht="12.75">
      <c r="A62" s="5" t="s">
        <v>18</v>
      </c>
      <c r="B62" s="12" t="s">
        <v>19</v>
      </c>
      <c r="C62" s="1">
        <v>5021.6</v>
      </c>
      <c r="D62" s="1">
        <v>3311.8</v>
      </c>
      <c r="E62" s="17">
        <f>D62/C62*100</f>
        <v>65.95109128564602</v>
      </c>
      <c r="F62" s="1">
        <v>1949.5</v>
      </c>
      <c r="G62" s="1">
        <f>SUM(D62-F62)</f>
        <v>1362.3000000000002</v>
      </c>
      <c r="H62" s="1">
        <v>77.2</v>
      </c>
    </row>
    <row r="63" spans="1:8" ht="12.75">
      <c r="A63" s="5" t="s">
        <v>130</v>
      </c>
      <c r="B63" s="13" t="s">
        <v>53</v>
      </c>
      <c r="C63" s="1">
        <v>11615.8</v>
      </c>
      <c r="D63" s="1">
        <v>6421.9</v>
      </c>
      <c r="E63" s="17">
        <f aca="true" t="shared" si="8" ref="E63:E94">D63/C63*100</f>
        <v>55.28590368291465</v>
      </c>
      <c r="F63" s="1">
        <v>1203.3</v>
      </c>
      <c r="G63" s="1">
        <f>SUM(D63-F63)</f>
        <v>5218.599999999999</v>
      </c>
      <c r="H63" s="1">
        <v>13.8</v>
      </c>
    </row>
    <row r="64" spans="1:8" ht="12.75">
      <c r="A64" s="5" t="s">
        <v>20</v>
      </c>
      <c r="B64" s="12" t="s">
        <v>21</v>
      </c>
      <c r="C64" s="1">
        <v>1432</v>
      </c>
      <c r="D64" s="1">
        <v>0</v>
      </c>
      <c r="E64" s="17">
        <f t="shared" si="8"/>
        <v>0</v>
      </c>
      <c r="F64" s="1">
        <v>22.5</v>
      </c>
      <c r="G64" s="1">
        <f>SUM(D64-F64)</f>
        <v>-22.5</v>
      </c>
      <c r="H64" s="1">
        <v>5</v>
      </c>
    </row>
    <row r="65" spans="1:8" s="27" customFormat="1" ht="12.75">
      <c r="A65" s="24" t="s">
        <v>22</v>
      </c>
      <c r="B65" s="25" t="s">
        <v>23</v>
      </c>
      <c r="C65" s="26">
        <f>SUM(C66:C68)</f>
        <v>46016</v>
      </c>
      <c r="D65" s="26">
        <f>SUM(D66:D68)</f>
        <v>40871.4</v>
      </c>
      <c r="E65" s="38">
        <f>D65/C65*100</f>
        <v>88.81997566063978</v>
      </c>
      <c r="F65" s="26">
        <f>SUM(F66:F68)</f>
        <v>7421.3</v>
      </c>
      <c r="G65" s="26">
        <f>SUM(G66:G68)</f>
        <v>33450.100000000006</v>
      </c>
      <c r="H65" s="26">
        <v>76.3</v>
      </c>
    </row>
    <row r="66" spans="1:8" ht="12.75">
      <c r="A66" s="5" t="s">
        <v>107</v>
      </c>
      <c r="B66" s="18" t="s">
        <v>106</v>
      </c>
      <c r="C66" s="1">
        <v>176.2</v>
      </c>
      <c r="D66" s="1">
        <v>90.5</v>
      </c>
      <c r="E66" s="17">
        <f t="shared" si="8"/>
        <v>51.36208853575482</v>
      </c>
      <c r="F66" s="1">
        <v>42.9</v>
      </c>
      <c r="G66" s="1">
        <f>SUM(D66-F66)</f>
        <v>47.6</v>
      </c>
      <c r="H66" s="1">
        <v>45.2</v>
      </c>
    </row>
    <row r="67" spans="1:8" ht="12.75">
      <c r="A67" s="5" t="s">
        <v>24</v>
      </c>
      <c r="B67" s="12" t="s">
        <v>25</v>
      </c>
      <c r="C67" s="1">
        <v>36905.3</v>
      </c>
      <c r="D67" s="1">
        <v>34212.8</v>
      </c>
      <c r="E67" s="17">
        <f t="shared" si="8"/>
        <v>92.7042999244011</v>
      </c>
      <c r="F67" s="1">
        <v>717.7</v>
      </c>
      <c r="G67" s="1">
        <f>SUM(D67-F67)</f>
        <v>33495.100000000006</v>
      </c>
      <c r="H67" s="1">
        <v>75.5</v>
      </c>
    </row>
    <row r="68" spans="1:8" ht="25.5">
      <c r="A68" s="5" t="s">
        <v>115</v>
      </c>
      <c r="B68" s="18" t="s">
        <v>110</v>
      </c>
      <c r="C68" s="1">
        <v>8934.5</v>
      </c>
      <c r="D68" s="1">
        <v>6568.1</v>
      </c>
      <c r="E68" s="17">
        <f t="shared" si="8"/>
        <v>73.51390676590745</v>
      </c>
      <c r="F68" s="1">
        <v>6660.7</v>
      </c>
      <c r="G68" s="1">
        <f>SUM(D68-F68)</f>
        <v>-92.59999999999945</v>
      </c>
      <c r="H68" s="1">
        <v>76.8</v>
      </c>
    </row>
    <row r="69" spans="1:8" ht="12.75">
      <c r="A69" s="24" t="s">
        <v>111</v>
      </c>
      <c r="B69" s="36" t="s">
        <v>112</v>
      </c>
      <c r="C69" s="26">
        <f>SUM(C70:C70)</f>
        <v>298.5</v>
      </c>
      <c r="D69" s="26">
        <f>SUM(D70:D70)</f>
        <v>207.9</v>
      </c>
      <c r="E69" s="38">
        <f>D69/C69*100</f>
        <v>69.64824120603015</v>
      </c>
      <c r="F69" s="26">
        <f>SUM(F70:F71)</f>
        <v>168.2</v>
      </c>
      <c r="G69" s="26">
        <f>SUM(G70:G71)</f>
        <v>39.70000000000002</v>
      </c>
      <c r="H69" s="26">
        <v>86.8</v>
      </c>
    </row>
    <row r="70" spans="1:8" ht="12.75">
      <c r="A70" s="5" t="s">
        <v>114</v>
      </c>
      <c r="B70" s="18" t="s">
        <v>113</v>
      </c>
      <c r="C70" s="1">
        <v>298.5</v>
      </c>
      <c r="D70" s="1">
        <v>207.9</v>
      </c>
      <c r="E70" s="17">
        <f>D70/C70*100</f>
        <v>69.64824120603015</v>
      </c>
      <c r="F70" s="1">
        <v>148.2</v>
      </c>
      <c r="G70" s="1">
        <f>SUM(D70-F70)</f>
        <v>59.70000000000002</v>
      </c>
      <c r="H70" s="1">
        <v>94</v>
      </c>
    </row>
    <row r="71" spans="1:8" ht="13.5" customHeight="1">
      <c r="A71" s="5" t="s">
        <v>143</v>
      </c>
      <c r="B71" s="18" t="s">
        <v>142</v>
      </c>
      <c r="C71" s="1">
        <v>0</v>
      </c>
      <c r="D71" s="1">
        <v>0</v>
      </c>
      <c r="E71" s="17">
        <v>0</v>
      </c>
      <c r="F71" s="1">
        <v>20</v>
      </c>
      <c r="G71" s="1">
        <f>SUM(D71-F71)</f>
        <v>-20</v>
      </c>
      <c r="H71" s="1">
        <v>55.6</v>
      </c>
    </row>
    <row r="72" spans="1:8" s="27" customFormat="1" ht="12.75">
      <c r="A72" s="24" t="s">
        <v>26</v>
      </c>
      <c r="B72" s="25" t="s">
        <v>27</v>
      </c>
      <c r="C72" s="26">
        <f>SUM(C73:C78)</f>
        <v>496807.10000000003</v>
      </c>
      <c r="D72" s="26">
        <f>SUM(D73:D78)</f>
        <v>335006.3</v>
      </c>
      <c r="E72" s="38">
        <f t="shared" si="8"/>
        <v>67.43186641253718</v>
      </c>
      <c r="F72" s="26">
        <f>SUM(F73:F78)</f>
        <v>297282.4</v>
      </c>
      <c r="G72" s="26">
        <f>SUM(G73:G78)</f>
        <v>37723.90000000001</v>
      </c>
      <c r="H72" s="26">
        <v>68.8</v>
      </c>
    </row>
    <row r="73" spans="1:8" ht="12.75">
      <c r="A73" s="5" t="s">
        <v>28</v>
      </c>
      <c r="B73" s="12" t="s">
        <v>29</v>
      </c>
      <c r="C73" s="17">
        <v>136403.2</v>
      </c>
      <c r="D73" s="17">
        <v>92212.3</v>
      </c>
      <c r="E73" s="17">
        <f t="shared" si="8"/>
        <v>67.60273952517242</v>
      </c>
      <c r="F73" s="17">
        <v>78926.5</v>
      </c>
      <c r="G73" s="1">
        <f aca="true" t="shared" si="9" ref="G73:G78">SUM(D73-F73)</f>
        <v>13285.800000000003</v>
      </c>
      <c r="H73" s="1">
        <v>68.7</v>
      </c>
    </row>
    <row r="74" spans="1:8" ht="12.75">
      <c r="A74" s="5" t="s">
        <v>30</v>
      </c>
      <c r="B74" s="12" t="s">
        <v>31</v>
      </c>
      <c r="C74" s="17">
        <v>288168</v>
      </c>
      <c r="D74" s="17">
        <v>192299.1</v>
      </c>
      <c r="E74" s="17">
        <f t="shared" si="8"/>
        <v>66.73159407012577</v>
      </c>
      <c r="F74" s="17">
        <v>204762.5</v>
      </c>
      <c r="G74" s="1">
        <f t="shared" si="9"/>
        <v>-12463.399999999994</v>
      </c>
      <c r="H74" s="1">
        <v>68.4</v>
      </c>
    </row>
    <row r="75" spans="1:8" ht="12.75">
      <c r="A75" s="5" t="s">
        <v>128</v>
      </c>
      <c r="B75" s="18" t="s">
        <v>127</v>
      </c>
      <c r="C75" s="17">
        <v>53397.3</v>
      </c>
      <c r="D75" s="17">
        <v>36253.6</v>
      </c>
      <c r="E75" s="17">
        <f>D75/C75*100</f>
        <v>67.89406955033306</v>
      </c>
      <c r="F75" s="17">
        <v>0</v>
      </c>
      <c r="G75" s="1">
        <f t="shared" si="9"/>
        <v>36253.6</v>
      </c>
      <c r="H75" s="1">
        <v>0</v>
      </c>
    </row>
    <row r="76" spans="1:8" ht="25.5">
      <c r="A76" s="5" t="s">
        <v>82</v>
      </c>
      <c r="B76" s="12" t="s">
        <v>83</v>
      </c>
      <c r="C76" s="17">
        <v>0</v>
      </c>
      <c r="D76" s="17">
        <v>0</v>
      </c>
      <c r="E76" s="17">
        <v>0</v>
      </c>
      <c r="F76" s="17">
        <v>26.2</v>
      </c>
      <c r="G76" s="1">
        <f t="shared" si="9"/>
        <v>-26.2</v>
      </c>
      <c r="H76" s="1">
        <v>94.2</v>
      </c>
    </row>
    <row r="77" spans="1:8" ht="12.75">
      <c r="A77" s="5" t="s">
        <v>129</v>
      </c>
      <c r="B77" s="12" t="s">
        <v>32</v>
      </c>
      <c r="C77" s="17">
        <v>1584.7</v>
      </c>
      <c r="D77" s="17">
        <v>1451.7</v>
      </c>
      <c r="E77" s="17">
        <f t="shared" si="8"/>
        <v>91.60724427336405</v>
      </c>
      <c r="F77" s="17">
        <v>1262.7</v>
      </c>
      <c r="G77" s="1">
        <f t="shared" si="9"/>
        <v>189</v>
      </c>
      <c r="H77" s="1">
        <v>95.7</v>
      </c>
    </row>
    <row r="78" spans="1:8" ht="12.75">
      <c r="A78" s="5" t="s">
        <v>33</v>
      </c>
      <c r="B78" s="13" t="s">
        <v>34</v>
      </c>
      <c r="C78" s="17">
        <v>17253.9</v>
      </c>
      <c r="D78" s="17">
        <v>12789.6</v>
      </c>
      <c r="E78" s="17">
        <f t="shared" si="8"/>
        <v>74.12584980786953</v>
      </c>
      <c r="F78" s="17">
        <v>12304.5</v>
      </c>
      <c r="G78" s="1">
        <f t="shared" si="9"/>
        <v>485.10000000000036</v>
      </c>
      <c r="H78" s="1">
        <v>74.8</v>
      </c>
    </row>
    <row r="79" spans="1:8" s="27" customFormat="1" ht="12.75">
      <c r="A79" s="24" t="s">
        <v>84</v>
      </c>
      <c r="B79" s="25" t="s">
        <v>35</v>
      </c>
      <c r="C79" s="26">
        <f>SUM(C80:C81)</f>
        <v>52285.5</v>
      </c>
      <c r="D79" s="26">
        <f>SUM(D80:D81)</f>
        <v>33580.9</v>
      </c>
      <c r="E79" s="38">
        <f t="shared" si="8"/>
        <v>64.22602824874966</v>
      </c>
      <c r="F79" s="26">
        <f>SUM(F80:F81)</f>
        <v>29813.8</v>
      </c>
      <c r="G79" s="26">
        <f>SUM(G80:G81)</f>
        <v>3767.1000000000004</v>
      </c>
      <c r="H79" s="26">
        <v>74.3</v>
      </c>
    </row>
    <row r="80" spans="1:8" ht="12.75">
      <c r="A80" s="5" t="s">
        <v>36</v>
      </c>
      <c r="B80" s="12" t="s">
        <v>37</v>
      </c>
      <c r="C80" s="1">
        <v>41872.9</v>
      </c>
      <c r="D80" s="1">
        <v>26284.1</v>
      </c>
      <c r="E80" s="17">
        <f t="shared" si="8"/>
        <v>62.77114792622436</v>
      </c>
      <c r="F80" s="1">
        <v>22579.6</v>
      </c>
      <c r="G80" s="1">
        <f>SUM(D80-F80)</f>
        <v>3704.5</v>
      </c>
      <c r="H80" s="1">
        <v>74</v>
      </c>
    </row>
    <row r="81" spans="1:8" ht="16.5" customHeight="1">
      <c r="A81" s="5" t="s">
        <v>85</v>
      </c>
      <c r="B81" s="13" t="s">
        <v>38</v>
      </c>
      <c r="C81" s="1">
        <v>10412.6</v>
      </c>
      <c r="D81" s="1">
        <v>7296.8</v>
      </c>
      <c r="E81" s="17">
        <f t="shared" si="8"/>
        <v>70.07663791944375</v>
      </c>
      <c r="F81" s="1">
        <v>7234.2</v>
      </c>
      <c r="G81" s="1">
        <f>SUM(D81-F81)</f>
        <v>62.600000000000364</v>
      </c>
      <c r="H81" s="1">
        <v>75.1</v>
      </c>
    </row>
    <row r="82" spans="1:8" s="27" customFormat="1" ht="12.75">
      <c r="A82" s="24" t="s">
        <v>39</v>
      </c>
      <c r="B82" s="25" t="s">
        <v>40</v>
      </c>
      <c r="C82" s="26">
        <f>SUM(C83:C86)</f>
        <v>59467.799999999996</v>
      </c>
      <c r="D82" s="26">
        <f>SUM(D83:D86)</f>
        <v>41064.9</v>
      </c>
      <c r="E82" s="38">
        <f t="shared" si="8"/>
        <v>69.05400906036544</v>
      </c>
      <c r="F82" s="26">
        <f>SUM(F83:F86)</f>
        <v>51367.4</v>
      </c>
      <c r="G82" s="26">
        <f>SUM(G83:G86)</f>
        <v>-10302.500000000002</v>
      </c>
      <c r="H82" s="26">
        <v>70</v>
      </c>
    </row>
    <row r="83" spans="1:8" ht="12.75">
      <c r="A83" s="5" t="s">
        <v>41</v>
      </c>
      <c r="B83" s="12">
        <v>1001</v>
      </c>
      <c r="C83" s="1">
        <v>4100</v>
      </c>
      <c r="D83" s="1">
        <v>3165.7</v>
      </c>
      <c r="E83" s="17">
        <f t="shared" si="8"/>
        <v>77.21219512195121</v>
      </c>
      <c r="F83" s="1">
        <v>2392.4</v>
      </c>
      <c r="G83" s="1">
        <f>SUM(D83-F83)</f>
        <v>773.2999999999997</v>
      </c>
      <c r="H83" s="1">
        <v>69.9</v>
      </c>
    </row>
    <row r="84" spans="1:8" ht="12.75">
      <c r="A84" s="5" t="s">
        <v>42</v>
      </c>
      <c r="B84" s="12" t="s">
        <v>43</v>
      </c>
      <c r="C84" s="1">
        <v>11532.1</v>
      </c>
      <c r="D84" s="1">
        <v>8217.2</v>
      </c>
      <c r="E84" s="17">
        <f t="shared" si="8"/>
        <v>71.25501860025494</v>
      </c>
      <c r="F84" s="1">
        <v>4671.2</v>
      </c>
      <c r="G84" s="1">
        <f>SUM(D84-F84)</f>
        <v>3546.000000000001</v>
      </c>
      <c r="H84" s="1">
        <v>58.2</v>
      </c>
    </row>
    <row r="85" spans="1:8" ht="12.75">
      <c r="A85" s="5" t="s">
        <v>44</v>
      </c>
      <c r="B85" s="12" t="s">
        <v>45</v>
      </c>
      <c r="C85" s="1">
        <v>43535.7</v>
      </c>
      <c r="D85" s="1">
        <v>29454.5</v>
      </c>
      <c r="E85" s="17">
        <f t="shared" si="8"/>
        <v>67.6559696984314</v>
      </c>
      <c r="F85" s="1">
        <v>44076.3</v>
      </c>
      <c r="G85" s="1">
        <f>SUM(D85-F85)</f>
        <v>-14621.800000000003</v>
      </c>
      <c r="H85" s="1">
        <v>71.5</v>
      </c>
    </row>
    <row r="86" spans="1:8" ht="12.75">
      <c r="A86" s="5" t="s">
        <v>46</v>
      </c>
      <c r="B86" s="12">
        <v>1006</v>
      </c>
      <c r="C86" s="1">
        <v>300</v>
      </c>
      <c r="D86" s="1">
        <v>227.5</v>
      </c>
      <c r="E86" s="17">
        <f t="shared" si="8"/>
        <v>75.83333333333333</v>
      </c>
      <c r="F86" s="1">
        <v>227.5</v>
      </c>
      <c r="G86" s="1">
        <f>SUM(D86-F86)</f>
        <v>0</v>
      </c>
      <c r="H86" s="1">
        <v>75.8</v>
      </c>
    </row>
    <row r="87" spans="1:8" s="27" customFormat="1" ht="12.75">
      <c r="A87" s="24" t="s">
        <v>86</v>
      </c>
      <c r="B87" s="28" t="s">
        <v>47</v>
      </c>
      <c r="C87" s="26">
        <f>SUM(C88:C89)</f>
        <v>12570.1</v>
      </c>
      <c r="D87" s="26">
        <f>SUM(D88:D89)</f>
        <v>10215.6</v>
      </c>
      <c r="E87" s="38">
        <f t="shared" si="8"/>
        <v>81.26904320570242</v>
      </c>
      <c r="F87" s="26">
        <f>SUM(F88:F89)</f>
        <v>9017.1</v>
      </c>
      <c r="G87" s="26">
        <f>SUM(G88:G89)</f>
        <v>1198.5</v>
      </c>
      <c r="H87" s="26">
        <v>77.2</v>
      </c>
    </row>
    <row r="88" spans="1:8" ht="12.75">
      <c r="A88" s="5" t="s">
        <v>87</v>
      </c>
      <c r="B88" s="13" t="s">
        <v>48</v>
      </c>
      <c r="C88" s="1">
        <v>11188.5</v>
      </c>
      <c r="D88" s="1">
        <v>9208.4</v>
      </c>
      <c r="E88" s="17">
        <f t="shared" si="8"/>
        <v>82.3023640344997</v>
      </c>
      <c r="F88" s="1">
        <v>7954.9</v>
      </c>
      <c r="G88" s="1">
        <f>SUM(D88-F88)</f>
        <v>1253.5</v>
      </c>
      <c r="H88" s="1">
        <v>77.4</v>
      </c>
    </row>
    <row r="89" spans="1:8" ht="12.75">
      <c r="A89" s="5" t="s">
        <v>108</v>
      </c>
      <c r="B89" s="13">
        <v>1105</v>
      </c>
      <c r="C89" s="1">
        <v>1381.6</v>
      </c>
      <c r="D89" s="1">
        <v>1007.2</v>
      </c>
      <c r="E89" s="17">
        <f t="shared" si="8"/>
        <v>72.90098436595252</v>
      </c>
      <c r="F89" s="1">
        <v>1062.2</v>
      </c>
      <c r="G89" s="1">
        <f>SUM(D89-F89)</f>
        <v>-55</v>
      </c>
      <c r="H89" s="1">
        <v>75.9</v>
      </c>
    </row>
    <row r="90" spans="1:8" s="27" customFormat="1" ht="25.5">
      <c r="A90" s="24" t="s">
        <v>52</v>
      </c>
      <c r="B90" s="28" t="s">
        <v>88</v>
      </c>
      <c r="C90" s="26">
        <f>SUM(C91:C91)</f>
        <v>3695</v>
      </c>
      <c r="D90" s="26">
        <f>SUM(D91:D91)</f>
        <v>453.3</v>
      </c>
      <c r="E90" s="38">
        <f t="shared" si="8"/>
        <v>12.267929634641407</v>
      </c>
      <c r="F90" s="26">
        <f>SUM(F91:F91)</f>
        <v>3212.1</v>
      </c>
      <c r="G90" s="26">
        <f>SUM(G91:G91)</f>
        <v>-2758.7999999999997</v>
      </c>
      <c r="H90" s="26">
        <v>45.9</v>
      </c>
    </row>
    <row r="91" spans="1:8" ht="25.5">
      <c r="A91" s="5" t="s">
        <v>89</v>
      </c>
      <c r="B91" s="13" t="s">
        <v>90</v>
      </c>
      <c r="C91" s="1">
        <v>3695</v>
      </c>
      <c r="D91" s="1">
        <v>453.3</v>
      </c>
      <c r="E91" s="17">
        <f t="shared" si="8"/>
        <v>12.267929634641407</v>
      </c>
      <c r="F91" s="1">
        <v>3212.1</v>
      </c>
      <c r="G91" s="1">
        <f>SUM(D91-F91)</f>
        <v>-2758.7999999999997</v>
      </c>
      <c r="H91" s="1">
        <v>45.9</v>
      </c>
    </row>
    <row r="92" spans="1:8" s="27" customFormat="1" ht="38.25">
      <c r="A92" s="24" t="s">
        <v>136</v>
      </c>
      <c r="B92" s="28" t="s">
        <v>91</v>
      </c>
      <c r="C92" s="26">
        <f>SUM(C93:C93)</f>
        <v>30749.6</v>
      </c>
      <c r="D92" s="26">
        <f>SUM(D93:D93)</f>
        <v>23062.4</v>
      </c>
      <c r="E92" s="38">
        <f t="shared" si="8"/>
        <v>75.00065041496475</v>
      </c>
      <c r="F92" s="26">
        <f>SUM(F93:F93)</f>
        <v>25359.7</v>
      </c>
      <c r="G92" s="26">
        <f>SUM(G93:G93)</f>
        <v>-2297.2999999999993</v>
      </c>
      <c r="H92" s="26">
        <v>79.1</v>
      </c>
    </row>
    <row r="93" spans="1:8" ht="38.25">
      <c r="A93" s="5" t="s">
        <v>92</v>
      </c>
      <c r="B93" s="13" t="s">
        <v>93</v>
      </c>
      <c r="C93" s="1">
        <v>30749.6</v>
      </c>
      <c r="D93" s="1">
        <v>23062.4</v>
      </c>
      <c r="E93" s="17">
        <f t="shared" si="8"/>
        <v>75.00065041496475</v>
      </c>
      <c r="F93" s="1">
        <v>25359.7</v>
      </c>
      <c r="G93" s="1">
        <f>SUM(D93-F93)</f>
        <v>-2297.2999999999993</v>
      </c>
      <c r="H93" s="1">
        <v>79.1</v>
      </c>
    </row>
    <row r="94" spans="1:8" s="23" customFormat="1" ht="12.75">
      <c r="A94" s="29" t="s">
        <v>49</v>
      </c>
      <c r="B94" s="30" t="s">
        <v>50</v>
      </c>
      <c r="C94" s="31">
        <f>SUM(C48+C56+C58+C60+C65+C69+C72+C79+C82+C87+C90+C92)</f>
        <v>781249.3</v>
      </c>
      <c r="D94" s="31">
        <f>SUM(D48+D56+D58+D60+D65+D69+D72+D79+D82+D87+D90+D92)</f>
        <v>536556.7</v>
      </c>
      <c r="E94" s="39">
        <f t="shared" si="8"/>
        <v>68.67931913666993</v>
      </c>
      <c r="F94" s="31">
        <f>SUM(F48+F56+F58+F60+F65+F69+F72+F79+F82+F87+F90+F92)</f>
        <v>468480.4</v>
      </c>
      <c r="G94" s="31">
        <f>SUM(G48+G56+G58+G60+G65+G69+G72+G79+G82+G87+G90+G92)</f>
        <v>68076.30000000002</v>
      </c>
      <c r="H94" s="31">
        <v>69.3</v>
      </c>
    </row>
    <row r="95" spans="1:8" s="35" customFormat="1" ht="25.5">
      <c r="A95" s="32" t="s">
        <v>94</v>
      </c>
      <c r="B95" s="33" t="s">
        <v>95</v>
      </c>
      <c r="C95" s="34">
        <v>-62929.1</v>
      </c>
      <c r="D95" s="34">
        <v>-1999.3</v>
      </c>
      <c r="E95" s="40"/>
      <c r="F95" s="34">
        <v>42199.9</v>
      </c>
      <c r="G95" s="34"/>
      <c r="H95" s="34"/>
    </row>
    <row r="96" spans="1:8" ht="12.75">
      <c r="A96" s="6"/>
      <c r="B96" s="14"/>
      <c r="C96" s="7"/>
      <c r="D96" s="7"/>
      <c r="E96" s="41"/>
      <c r="F96" s="7"/>
      <c r="G96" s="9"/>
      <c r="H96" s="8"/>
    </row>
    <row r="97" spans="1:8" ht="26.25" customHeight="1">
      <c r="A97" s="6"/>
      <c r="B97" s="14"/>
      <c r="C97" s="77"/>
      <c r="D97" s="77"/>
      <c r="E97" s="77"/>
      <c r="F97" s="77"/>
      <c r="G97" s="77"/>
      <c r="H97" s="77"/>
    </row>
    <row r="98" spans="1:8" ht="12.75">
      <c r="A98" s="10"/>
      <c r="B98" s="15"/>
      <c r="C98" s="10"/>
      <c r="D98" s="10"/>
      <c r="E98" s="10"/>
      <c r="F98" s="10"/>
      <c r="G98" s="10"/>
      <c r="H98" s="10"/>
    </row>
  </sheetData>
  <sheetProtection/>
  <mergeCells count="2">
    <mergeCell ref="A1:H1"/>
    <mergeCell ref="C97:H97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2017-10-24T05:45:26Z</cp:lastPrinted>
  <dcterms:created xsi:type="dcterms:W3CDTF">2009-04-28T07:05:16Z</dcterms:created>
  <dcterms:modified xsi:type="dcterms:W3CDTF">2017-10-24T05:46:38Z</dcterms:modified>
  <cp:category/>
  <cp:version/>
  <cp:contentType/>
  <cp:contentStatus/>
</cp:coreProperties>
</file>